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29C2C9DC-6B55-405A-BC25-322BDA3DB2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orksheet" sheetId="1" r:id="rId1"/>
    <sheet name="Sizes" sheetId="2" state="hidden" r:id="rId2"/>
    <sheet name="Settings" sheetId="3" state="hidden" r:id="rId3"/>
  </sheets>
  <definedNames>
    <definedName name="_xlnm._FilterDatabase" localSheetId="0" hidden="1">Worksheet!$A$6:$AM$6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5" i="1" l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R5" i="1"/>
  <c r="S5" i="1"/>
</calcChain>
</file>

<file path=xl/sharedStrings.xml><?xml version="1.0" encoding="utf-8"?>
<sst xmlns="http://schemas.openxmlformats.org/spreadsheetml/2006/main" count="40" uniqueCount="40">
  <si>
    <t>2025'WA</t>
  </si>
  <si>
    <t>QNT_01</t>
  </si>
  <si>
    <t>QNT_02</t>
  </si>
  <si>
    <t>QNT_03</t>
  </si>
  <si>
    <t>QNT_04</t>
  </si>
  <si>
    <t>QNT_05</t>
  </si>
  <si>
    <t>QNT_06</t>
  </si>
  <si>
    <t>QNT_07</t>
  </si>
  <si>
    <t>QNT_08</t>
  </si>
  <si>
    <t>QNT_09</t>
  </si>
  <si>
    <t>QNT_10</t>
  </si>
  <si>
    <t>QNT_11</t>
  </si>
  <si>
    <t>QNT_12</t>
  </si>
  <si>
    <t>QNT_13</t>
  </si>
  <si>
    <t>QNT_14</t>
  </si>
  <si>
    <t>QNT_15</t>
  </si>
  <si>
    <t>QNT_16</t>
  </si>
  <si>
    <t>QNT_17</t>
  </si>
  <si>
    <t>QNT_18</t>
  </si>
  <si>
    <t>QNT_19</t>
  </si>
  <si>
    <t>QNT_20</t>
  </si>
  <si>
    <t>Внутрішній код</t>
  </si>
  <si>
    <t>Бренд</t>
  </si>
  <si>
    <t>Сезон</t>
  </si>
  <si>
    <t>Лінія</t>
  </si>
  <si>
    <t>Фото</t>
  </si>
  <si>
    <t>Найменування</t>
  </si>
  <si>
    <t>Модель</t>
  </si>
  <si>
    <t>Артикул</t>
  </si>
  <si>
    <t>Колір</t>
  </si>
  <si>
    <t>Склад</t>
  </si>
  <si>
    <t>Ціна РРЦ (оріент.)</t>
  </si>
  <si>
    <t>Виробник</t>
  </si>
  <si>
    <t>Ціна передзамовлення</t>
  </si>
  <si>
    <t>Валюта</t>
  </si>
  <si>
    <t>Стать</t>
  </si>
  <si>
    <t>№ р.с.</t>
  </si>
  <si>
    <t>Замовлена кількість</t>
  </si>
  <si>
    <t>Сума к-сті</t>
  </si>
  <si>
    <t>Зразок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</si>
</sst>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b/>
      <i/>
      <sz val="19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theme="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u/>
      <sz val="11"/>
      <color theme="0"/>
      <name val="Calibri"/>
      <family val="2"/>
      <charset val="204"/>
    </font>
    <font>
      <b/>
      <u/>
      <sz val="16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 indent="1"/>
    </xf>
    <xf numFmtId="0" fontId="5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/>
    <xf numFmtId="0" fontId="6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"/>
  <sheetViews>
    <sheetView tabSelected="1" topLeftCell="B1" zoomScaleNormal="100" workbookViewId="0">
      <pane ySplit="6" topLeftCell="A7" activePane="bottomLeft" state="frozen"/>
      <selection pane="bottomLeft" activeCell="B7" sqref="B7"/>
    </sheetView>
  </sheetViews>
  <sheetFormatPr defaultRowHeight="15" x14ac:dyDescent="0.25"/>
  <cols>
    <col min="1" max="1" width="12" hidden="1" customWidth="1"/>
    <col min="2" max="2" width="10.42578125" bestFit="1" customWidth="1"/>
    <col min="3" max="3" width="10" bestFit="1" customWidth="1"/>
    <col min="4" max="4" width="25.85546875" customWidth="1"/>
    <col min="5" max="5" width="6.7109375" customWidth="1"/>
    <col min="6" max="6" width="24.5703125" bestFit="1" customWidth="1"/>
    <col min="7" max="7" width="41.7109375" bestFit="1" customWidth="1"/>
    <col min="8" max="8" width="13.5703125" customWidth="1"/>
    <col min="9" max="9" width="8.85546875" customWidth="1"/>
    <col min="10" max="10" width="10.140625" customWidth="1"/>
    <col min="11" max="11" width="12.140625" customWidth="1"/>
    <col min="12" max="12" width="12.7109375" customWidth="1"/>
    <col min="13" max="13" width="13.85546875" bestFit="1" customWidth="1"/>
    <col min="14" max="15" width="10" customWidth="1"/>
    <col min="16" max="16" width="10.85546875" customWidth="1"/>
    <col min="17" max="18" width="10" customWidth="1"/>
    <col min="39" max="39" width="12" customWidth="1"/>
  </cols>
  <sheetData>
    <row r="1" spans="1:39" hidden="1" x14ac:dyDescent="0.25"/>
    <row r="2" spans="1:39" x14ac:dyDescent="0.25">
      <c r="F2" s="9" t="s">
        <v>0</v>
      </c>
      <c r="G2" s="10"/>
      <c r="H2" s="10"/>
    </row>
    <row r="3" spans="1:39" ht="15.75" thickBot="1" x14ac:dyDescent="0.3">
      <c r="F3" s="10"/>
      <c r="G3" s="10"/>
      <c r="H3" s="10"/>
    </row>
    <row r="4" spans="1:39" ht="36" hidden="1" customHeight="1" thickTop="1" thickBot="1" x14ac:dyDescent="0.3">
      <c r="S4" s="1" t="s">
        <v>1</v>
      </c>
      <c r="T4" s="1" t="s">
        <v>2</v>
      </c>
      <c r="U4" s="1" t="s">
        <v>3</v>
      </c>
      <c r="V4" s="1" t="s">
        <v>4</v>
      </c>
      <c r="W4" s="1" t="s">
        <v>5</v>
      </c>
      <c r="X4" s="1" t="s">
        <v>6</v>
      </c>
      <c r="Y4" s="1" t="s">
        <v>7</v>
      </c>
      <c r="Z4" s="1" t="s">
        <v>8</v>
      </c>
      <c r="AA4" s="1" t="s">
        <v>9</v>
      </c>
      <c r="AB4" s="1" t="s">
        <v>10</v>
      </c>
      <c r="AC4" s="1" t="s">
        <v>11</v>
      </c>
      <c r="AD4" s="1" t="s">
        <v>12</v>
      </c>
      <c r="AE4" s="1" t="s">
        <v>13</v>
      </c>
      <c r="AF4" s="1" t="s">
        <v>14</v>
      </c>
      <c r="AG4" s="1" t="s">
        <v>15</v>
      </c>
      <c r="AH4" s="1" t="s">
        <v>16</v>
      </c>
      <c r="AI4" s="1" t="s">
        <v>17</v>
      </c>
      <c r="AJ4" s="1" t="s">
        <v>18</v>
      </c>
      <c r="AK4" s="1" t="s">
        <v>19</v>
      </c>
      <c r="AL4" s="1" t="s">
        <v>20</v>
      </c>
    </row>
    <row r="5" spans="1:39" ht="36" customHeight="1" thickTop="1" thickBot="1" x14ac:dyDescent="0.3">
      <c r="Q5" s="3">
        <v>1</v>
      </c>
      <c r="R5" s="3" t="e">
        <f>VLOOKUP($Q$5,Sizes!$A:$V,2,0)</f>
        <v>#N/A</v>
      </c>
      <c r="S5" s="3" t="e">
        <f>VLOOKUP($Q$5,Sizes!$A:$V,3,0)</f>
        <v>#N/A</v>
      </c>
      <c r="T5" s="4" t="e">
        <f>VLOOKUP($Q$5,Sizes!$A:$V,4,0)</f>
        <v>#N/A</v>
      </c>
      <c r="U5" s="4" t="e">
        <f>VLOOKUP($Q$5,Sizes!$A:$V,5,0)</f>
        <v>#N/A</v>
      </c>
      <c r="V5" s="4" t="e">
        <f>VLOOKUP($Q$5,Sizes!$A:$V,6,0)</f>
        <v>#N/A</v>
      </c>
      <c r="W5" s="4" t="e">
        <f>VLOOKUP($Q$5,Sizes!$A:$V,7,0)</f>
        <v>#N/A</v>
      </c>
      <c r="X5" s="4" t="e">
        <f>VLOOKUP($Q$5,Sizes!$A:$V,8,0)</f>
        <v>#N/A</v>
      </c>
      <c r="Y5" s="4" t="e">
        <f>VLOOKUP($Q$5,Sizes!$A:$V,9,0)</f>
        <v>#N/A</v>
      </c>
      <c r="Z5" s="4" t="e">
        <f>VLOOKUP($Q$5,Sizes!$A:$V,10,0)</f>
        <v>#N/A</v>
      </c>
      <c r="AA5" s="4" t="e">
        <f>VLOOKUP($Q$5,Sizes!$A:$V,11,0)</f>
        <v>#N/A</v>
      </c>
      <c r="AB5" s="4" t="e">
        <f>VLOOKUP($Q$5,Sizes!$A:$V,12,0)</f>
        <v>#N/A</v>
      </c>
      <c r="AC5" s="4" t="e">
        <f>VLOOKUP($Q$5,Sizes!$A:$V,13,0)</f>
        <v>#N/A</v>
      </c>
      <c r="AD5" s="4" t="e">
        <f>VLOOKUP($Q$5,Sizes!$A:$V,14,0)</f>
        <v>#N/A</v>
      </c>
      <c r="AE5" s="4" t="e">
        <f>VLOOKUP($Q$5,Sizes!$A:$V,15,0)</f>
        <v>#N/A</v>
      </c>
      <c r="AF5" s="4" t="e">
        <f>VLOOKUP($Q$5,Sizes!$A:$V,16,0)</f>
        <v>#N/A</v>
      </c>
      <c r="AG5" s="4" t="e">
        <f>VLOOKUP($Q$5,Sizes!$A:$V,17,0)</f>
        <v>#N/A</v>
      </c>
      <c r="AH5" s="4" t="e">
        <f>VLOOKUP($Q$5,Sizes!$A:$V,18,0)</f>
        <v>#N/A</v>
      </c>
      <c r="AI5" s="4" t="e">
        <f>VLOOKUP($Q$5,Sizes!$A:$V,19,0)</f>
        <v>#N/A</v>
      </c>
      <c r="AJ5" s="4" t="e">
        <f>VLOOKUP($Q$5,Sizes!$A:$V,20,0)</f>
        <v>#N/A</v>
      </c>
      <c r="AK5" s="4" t="e">
        <f>VLOOKUP($Q$5,Sizes!$A:$V,21,0)</f>
        <v>#N/A</v>
      </c>
      <c r="AL5" s="5" t="e">
        <f>VLOOKUP($Q$5,Sizes!$A:$V,22,0)</f>
        <v>#N/A</v>
      </c>
    </row>
    <row r="6" spans="1:39" ht="46.5" thickTop="1" thickBot="1" x14ac:dyDescent="0.3">
      <c r="A6" s="2" t="s">
        <v>21</v>
      </c>
      <c r="B6" s="7" t="s">
        <v>22</v>
      </c>
      <c r="C6" s="7" t="s">
        <v>23</v>
      </c>
      <c r="D6" s="7" t="s">
        <v>24</v>
      </c>
      <c r="E6" s="8" t="s">
        <v>25</v>
      </c>
      <c r="F6" s="8" t="s">
        <v>26</v>
      </c>
      <c r="G6" s="7" t="s">
        <v>27</v>
      </c>
      <c r="H6" s="7" t="s">
        <v>28</v>
      </c>
      <c r="I6" s="7" t="s">
        <v>29</v>
      </c>
      <c r="J6" s="7" t="s">
        <v>30</v>
      </c>
      <c r="K6" s="7" t="s">
        <v>31</v>
      </c>
      <c r="L6" s="7" t="s">
        <v>32</v>
      </c>
      <c r="M6" s="7" t="s">
        <v>33</v>
      </c>
      <c r="N6" s="7" t="s">
        <v>34</v>
      </c>
      <c r="O6" s="7" t="s">
        <v>35</v>
      </c>
      <c r="P6" s="7" t="s">
        <v>39</v>
      </c>
      <c r="Q6" s="7" t="s">
        <v>36</v>
      </c>
      <c r="R6" s="7"/>
      <c r="S6" s="11" t="s">
        <v>37</v>
      </c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6" t="s">
        <v>38</v>
      </c>
    </row>
    <row r="7" spans="1:39" ht="15.75" thickTop="1" x14ac:dyDescent="0.25"/>
  </sheetData>
  <autoFilter ref="A6:AM6" xr:uid="{00000000-0001-0000-0000-000000000000}"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</autoFilter>
  <mergeCells count="2">
    <mergeCell ref="F2:H3"/>
    <mergeCell ref="S6:AL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738F733-470A-4BF8-A642-F026BF3FC0D9}">
          <x14:formula1>
            <xm:f>Sizes!$A2:$A200</xm:f>
          </x14:formula1>
          <xm:sqref>Q5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7A73A-E0B1-4043-BA6B-5C708CB9DBCE}">
  <dimension ref="A1"/>
  <sheetViews>
    <sheetView zoomScaleNormal="100" workbookViewId="0">
      <selection activeCell="C6" sqref="C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EB38A-2B1D-4A7C-8118-F4BBB56CD41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Worksheet</vt:lpstr>
      <vt:lpstr>Sizes</vt:lpstr>
      <vt:lpstr>Settings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Illya Marchenko</cp:lastModifiedBy>
  <dcterms:created xsi:type="dcterms:W3CDTF">2024-12-05T12:15:32Z</dcterms:created>
  <dcterms:modified xsi:type="dcterms:W3CDTF">2025-01-04T18:53:10Z</dcterms:modified>
  <cp:category/>
</cp:coreProperties>
</file>